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dfs02\Bogusia\REJESTR WYBORCÓW\Meldunek kwartalny\2024\I KW\"/>
    </mc:Choice>
  </mc:AlternateContent>
  <xr:revisionPtr revIDLastSave="0" documentId="8_{408A71A3-D33D-4B20-AC51-395C4F76FECB}" xr6:coauthVersionLast="36" xr6:coauthVersionMax="36" xr10:uidLastSave="{00000000-0000-0000-0000-000000000000}"/>
  <bookViews>
    <workbookView xWindow="0" yWindow="0" windowWidth="19200" windowHeight="6274" xr2:uid="{00000000-000D-0000-FFFF-FFFF00000000}"/>
  </bookViews>
  <sheets>
    <sheet name="Arkusz1" sheetId="2" r:id="rId1"/>
  </sheets>
  <definedNames>
    <definedName name="_xlnm.Print_Titles" localSheetId="0">Arkusz1!$1:$2</definedName>
  </definedNames>
  <calcPr calcId="191029"/>
</workbook>
</file>

<file path=xl/calcChain.xml><?xml version="1.0" encoding="utf-8"?>
<calcChain xmlns="http://schemas.openxmlformats.org/spreadsheetml/2006/main">
  <c r="F81" i="2" l="1"/>
  <c r="G81" i="2"/>
  <c r="H81" i="2"/>
  <c r="I81" i="2"/>
  <c r="J81" i="2"/>
  <c r="K81" i="2"/>
  <c r="L81" i="2"/>
  <c r="M81" i="2"/>
  <c r="E81" i="2"/>
  <c r="A80" i="2" l="1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2" i="2"/>
  <c r="A61" i="2"/>
  <c r="A60" i="2"/>
  <c r="A59" i="2"/>
  <c r="A58" i="2"/>
  <c r="A57" i="2"/>
  <c r="A55" i="2"/>
  <c r="A54" i="2"/>
  <c r="A53" i="2"/>
  <c r="A52" i="2"/>
  <c r="A51" i="2"/>
  <c r="A50" i="2"/>
  <c r="A49" i="2"/>
  <c r="A47" i="2"/>
  <c r="A46" i="2"/>
  <c r="A45" i="2"/>
  <c r="A44" i="2"/>
  <c r="A43" i="2"/>
  <c r="A42" i="2"/>
  <c r="A40" i="2"/>
  <c r="A39" i="2"/>
  <c r="A38" i="2"/>
  <c r="A37" i="2"/>
  <c r="A36" i="2"/>
  <c r="A35" i="2"/>
  <c r="A34" i="2"/>
  <c r="A33" i="2"/>
  <c r="A32" i="2"/>
  <c r="A31" i="2"/>
  <c r="A29" i="2"/>
  <c r="A28" i="2"/>
  <c r="A27" i="2"/>
  <c r="A26" i="2"/>
  <c r="A25" i="2"/>
  <c r="A24" i="2"/>
  <c r="A23" i="2"/>
  <c r="A22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<sst xmlns="http://schemas.openxmlformats.org/spreadsheetml/2006/main" count="229" uniqueCount="103">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</sst>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16" fillId="0" borderId="11" xfId="0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tabSelected="1" workbookViewId="0">
      <selection sqref="A1:M1"/>
    </sheetView>
  </sheetViews>
  <sheetFormatPr defaultRowHeight="14.6" x14ac:dyDescent="0.4"/>
  <cols>
    <col min="1" max="1" width="7.53515625" customWidth="1"/>
    <col min="2" max="2" width="25.3828125" customWidth="1"/>
    <col min="3" max="3" width="14.84375" customWidth="1"/>
    <col min="4" max="4" width="10" customWidth="1"/>
    <col min="5" max="5" width="12" customWidth="1"/>
    <col min="6" max="6" width="15.15234375" customWidth="1"/>
    <col min="7" max="7" width="27.921875" customWidth="1"/>
    <col min="8" max="8" width="16.4609375" customWidth="1"/>
    <col min="9" max="9" width="23.61328125" customWidth="1"/>
    <col min="10" max="10" width="16.4609375" customWidth="1"/>
    <col min="11" max="11" width="20.4609375" customWidth="1"/>
    <col min="12" max="12" width="26.07421875" customWidth="1"/>
    <col min="13" max="13" width="24.3828125" customWidth="1"/>
  </cols>
  <sheetData>
    <row r="1" spans="1:13" x14ac:dyDescent="0.4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65.05" customHeight="1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4">
      <c r="A3" s="4" t="s">
        <v>13</v>
      </c>
      <c r="B3" s="4"/>
      <c r="C3" s="4"/>
      <c r="D3" s="4"/>
      <c r="E3" s="4">
        <v>89360</v>
      </c>
      <c r="F3" s="4">
        <v>74665</v>
      </c>
      <c r="G3" s="4">
        <v>73974</v>
      </c>
      <c r="H3" s="4">
        <v>691</v>
      </c>
      <c r="I3" s="4">
        <v>2</v>
      </c>
      <c r="J3" s="4">
        <v>0</v>
      </c>
      <c r="K3" s="4">
        <v>264</v>
      </c>
      <c r="L3" s="4">
        <v>0</v>
      </c>
      <c r="M3" s="4">
        <v>0</v>
      </c>
    </row>
    <row r="4" spans="1:13" x14ac:dyDescent="0.4">
      <c r="A4" s="2" t="str">
        <f>"100201"</f>
        <v>100201</v>
      </c>
      <c r="B4" s="2" t="s">
        <v>14</v>
      </c>
      <c r="C4" s="2" t="s">
        <v>15</v>
      </c>
      <c r="D4" s="2" t="s">
        <v>16</v>
      </c>
      <c r="E4" s="2">
        <v>39848</v>
      </c>
      <c r="F4" s="2">
        <v>33659</v>
      </c>
      <c r="G4" s="2">
        <v>33400</v>
      </c>
      <c r="H4" s="2">
        <v>259</v>
      </c>
      <c r="I4" s="2">
        <v>2</v>
      </c>
      <c r="J4" s="2">
        <v>0</v>
      </c>
      <c r="K4" s="2">
        <v>130</v>
      </c>
      <c r="L4" s="2">
        <v>0</v>
      </c>
      <c r="M4" s="2">
        <v>0</v>
      </c>
    </row>
    <row r="5" spans="1:13" x14ac:dyDescent="0.4">
      <c r="A5" s="2" t="str">
        <f>"100202"</f>
        <v>100202</v>
      </c>
      <c r="B5" s="2" t="s">
        <v>17</v>
      </c>
      <c r="C5" s="2" t="s">
        <v>15</v>
      </c>
      <c r="D5" s="2" t="s">
        <v>16</v>
      </c>
      <c r="E5" s="2">
        <v>5128</v>
      </c>
      <c r="F5" s="2">
        <v>4260</v>
      </c>
      <c r="G5" s="2">
        <v>4195</v>
      </c>
      <c r="H5" s="2">
        <v>65</v>
      </c>
      <c r="I5" s="2">
        <v>0</v>
      </c>
      <c r="J5" s="2">
        <v>0</v>
      </c>
      <c r="K5" s="2">
        <v>51</v>
      </c>
      <c r="L5" s="2">
        <v>0</v>
      </c>
      <c r="M5" s="2">
        <v>0</v>
      </c>
    </row>
    <row r="6" spans="1:13" x14ac:dyDescent="0.4">
      <c r="A6" s="2" t="str">
        <f>"100203"</f>
        <v>100203</v>
      </c>
      <c r="B6" s="2" t="s">
        <v>18</v>
      </c>
      <c r="C6" s="2" t="s">
        <v>15</v>
      </c>
      <c r="D6" s="2" t="s">
        <v>16</v>
      </c>
      <c r="E6" s="2">
        <v>1865</v>
      </c>
      <c r="F6" s="2">
        <v>1533</v>
      </c>
      <c r="G6" s="2">
        <v>1466</v>
      </c>
      <c r="H6" s="2">
        <v>67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x14ac:dyDescent="0.4">
      <c r="A7" s="2" t="str">
        <f>"100204"</f>
        <v>100204</v>
      </c>
      <c r="B7" s="2" t="s">
        <v>19</v>
      </c>
      <c r="C7" s="2" t="s">
        <v>15</v>
      </c>
      <c r="D7" s="2" t="s">
        <v>16</v>
      </c>
      <c r="E7" s="2">
        <v>7612</v>
      </c>
      <c r="F7" s="2">
        <v>6342</v>
      </c>
      <c r="G7" s="2">
        <v>6300</v>
      </c>
      <c r="H7" s="2">
        <v>42</v>
      </c>
      <c r="I7" s="2">
        <v>0</v>
      </c>
      <c r="J7" s="2">
        <v>0</v>
      </c>
      <c r="K7" s="2">
        <v>11</v>
      </c>
      <c r="L7" s="2">
        <v>0</v>
      </c>
      <c r="M7" s="2">
        <v>0</v>
      </c>
    </row>
    <row r="8" spans="1:13" x14ac:dyDescent="0.4">
      <c r="A8" s="2" t="str">
        <f>"100205"</f>
        <v>100205</v>
      </c>
      <c r="B8" s="2" t="s">
        <v>20</v>
      </c>
      <c r="C8" s="2" t="s">
        <v>15</v>
      </c>
      <c r="D8" s="2" t="s">
        <v>16</v>
      </c>
      <c r="E8" s="2">
        <v>4057</v>
      </c>
      <c r="F8" s="2">
        <v>3349</v>
      </c>
      <c r="G8" s="2">
        <v>3322</v>
      </c>
      <c r="H8" s="2">
        <v>27</v>
      </c>
      <c r="I8" s="2">
        <v>0</v>
      </c>
      <c r="J8" s="2">
        <v>0</v>
      </c>
      <c r="K8" s="2">
        <v>5</v>
      </c>
      <c r="L8" s="2">
        <v>0</v>
      </c>
      <c r="M8" s="2">
        <v>0</v>
      </c>
    </row>
    <row r="9" spans="1:13" x14ac:dyDescent="0.4">
      <c r="A9" s="2" t="str">
        <f>"100206"</f>
        <v>100206</v>
      </c>
      <c r="B9" s="2" t="s">
        <v>21</v>
      </c>
      <c r="C9" s="2" t="s">
        <v>15</v>
      </c>
      <c r="D9" s="2" t="s">
        <v>16</v>
      </c>
      <c r="E9" s="2">
        <v>8636</v>
      </c>
      <c r="F9" s="2">
        <v>7013</v>
      </c>
      <c r="G9" s="2">
        <v>6981</v>
      </c>
      <c r="H9" s="2">
        <v>32</v>
      </c>
      <c r="I9" s="2">
        <v>0</v>
      </c>
      <c r="J9" s="2">
        <v>0</v>
      </c>
      <c r="K9" s="2">
        <v>10</v>
      </c>
      <c r="L9" s="2">
        <v>0</v>
      </c>
      <c r="M9" s="2">
        <v>0</v>
      </c>
    </row>
    <row r="10" spans="1:13" x14ac:dyDescent="0.4">
      <c r="A10" s="2" t="str">
        <f>"100207"</f>
        <v>100207</v>
      </c>
      <c r="B10" s="2" t="s">
        <v>22</v>
      </c>
      <c r="C10" s="2" t="s">
        <v>15</v>
      </c>
      <c r="D10" s="2" t="s">
        <v>16</v>
      </c>
      <c r="E10" s="2">
        <v>2232</v>
      </c>
      <c r="F10" s="2">
        <v>1801</v>
      </c>
      <c r="G10" s="2">
        <v>1746</v>
      </c>
      <c r="H10" s="2">
        <v>55</v>
      </c>
      <c r="I10" s="2">
        <v>0</v>
      </c>
      <c r="J10" s="2">
        <v>0</v>
      </c>
      <c r="K10" s="2">
        <v>35</v>
      </c>
      <c r="L10" s="2">
        <v>0</v>
      </c>
      <c r="M10" s="2">
        <v>0</v>
      </c>
    </row>
    <row r="11" spans="1:13" x14ac:dyDescent="0.4">
      <c r="A11" s="2" t="str">
        <f>"100208"</f>
        <v>100208</v>
      </c>
      <c r="B11" s="2" t="s">
        <v>23</v>
      </c>
      <c r="C11" s="2" t="s">
        <v>15</v>
      </c>
      <c r="D11" s="2" t="s">
        <v>16</v>
      </c>
      <c r="E11" s="2">
        <v>3234</v>
      </c>
      <c r="F11" s="2">
        <v>2728</v>
      </c>
      <c r="G11" s="2">
        <v>2704</v>
      </c>
      <c r="H11" s="2">
        <v>24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</row>
    <row r="12" spans="1:13" x14ac:dyDescent="0.4">
      <c r="A12" s="2" t="str">
        <f>"100209"</f>
        <v>100209</v>
      </c>
      <c r="B12" s="2" t="s">
        <v>24</v>
      </c>
      <c r="C12" s="2" t="s">
        <v>15</v>
      </c>
      <c r="D12" s="2" t="s">
        <v>16</v>
      </c>
      <c r="E12" s="2">
        <v>2440</v>
      </c>
      <c r="F12" s="2">
        <v>1984</v>
      </c>
      <c r="G12" s="2">
        <v>1934</v>
      </c>
      <c r="H12" s="2">
        <v>50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</row>
    <row r="13" spans="1:13" x14ac:dyDescent="0.4">
      <c r="A13" s="2" t="str">
        <f>"100210"</f>
        <v>100210</v>
      </c>
      <c r="B13" s="2" t="s">
        <v>25</v>
      </c>
      <c r="C13" s="2" t="s">
        <v>15</v>
      </c>
      <c r="D13" s="2" t="s">
        <v>16</v>
      </c>
      <c r="E13" s="2">
        <v>3694</v>
      </c>
      <c r="F13" s="2">
        <v>3059</v>
      </c>
      <c r="G13" s="2">
        <v>3012</v>
      </c>
      <c r="H13" s="2">
        <v>47</v>
      </c>
      <c r="I13" s="2">
        <v>0</v>
      </c>
      <c r="J13" s="2">
        <v>0</v>
      </c>
      <c r="K13" s="2">
        <v>6</v>
      </c>
      <c r="L13" s="2">
        <v>0</v>
      </c>
      <c r="M13" s="2">
        <v>0</v>
      </c>
    </row>
    <row r="14" spans="1:13" x14ac:dyDescent="0.4">
      <c r="A14" s="2" t="str">
        <f>"100211"</f>
        <v>100211</v>
      </c>
      <c r="B14" s="2" t="s">
        <v>26</v>
      </c>
      <c r="C14" s="2" t="s">
        <v>15</v>
      </c>
      <c r="D14" s="2" t="s">
        <v>16</v>
      </c>
      <c r="E14" s="2">
        <v>10614</v>
      </c>
      <c r="F14" s="2">
        <v>8937</v>
      </c>
      <c r="G14" s="2">
        <v>8914</v>
      </c>
      <c r="H14" s="2">
        <v>23</v>
      </c>
      <c r="I14" s="2">
        <v>0</v>
      </c>
      <c r="J14" s="2">
        <v>0</v>
      </c>
      <c r="K14" s="2">
        <v>13</v>
      </c>
      <c r="L14" s="2">
        <v>0</v>
      </c>
      <c r="M14" s="2">
        <v>0</v>
      </c>
    </row>
    <row r="15" spans="1:13" x14ac:dyDescent="0.4">
      <c r="A15" s="4" t="s">
        <v>27</v>
      </c>
      <c r="B15" s="4"/>
      <c r="C15" s="4"/>
      <c r="D15" s="4"/>
      <c r="E15" s="4">
        <v>47960</v>
      </c>
      <c r="F15" s="4">
        <v>39456</v>
      </c>
      <c r="G15" s="4">
        <v>38987</v>
      </c>
      <c r="H15" s="4">
        <v>469</v>
      </c>
      <c r="I15" s="4">
        <v>0</v>
      </c>
      <c r="J15" s="4">
        <v>0</v>
      </c>
      <c r="K15" s="4">
        <v>105</v>
      </c>
      <c r="L15" s="4">
        <v>0</v>
      </c>
      <c r="M15" s="4">
        <v>0</v>
      </c>
    </row>
    <row r="16" spans="1:13" x14ac:dyDescent="0.4">
      <c r="A16" s="2" t="str">
        <f>"100301"</f>
        <v>100301</v>
      </c>
      <c r="B16" s="2" t="s">
        <v>28</v>
      </c>
      <c r="C16" s="2" t="s">
        <v>29</v>
      </c>
      <c r="D16" s="2" t="s">
        <v>16</v>
      </c>
      <c r="E16" s="2">
        <v>5049</v>
      </c>
      <c r="F16" s="2">
        <v>4071</v>
      </c>
      <c r="G16" s="2">
        <v>4044</v>
      </c>
      <c r="H16" s="2">
        <v>27</v>
      </c>
      <c r="I16" s="2">
        <v>0</v>
      </c>
      <c r="J16" s="2">
        <v>0</v>
      </c>
      <c r="K16" s="2">
        <v>15</v>
      </c>
      <c r="L16" s="2">
        <v>0</v>
      </c>
      <c r="M16" s="2">
        <v>0</v>
      </c>
    </row>
    <row r="17" spans="1:13" x14ac:dyDescent="0.4">
      <c r="A17" s="2" t="str">
        <f>"100302"</f>
        <v>100302</v>
      </c>
      <c r="B17" s="2" t="s">
        <v>30</v>
      </c>
      <c r="C17" s="2" t="s">
        <v>29</v>
      </c>
      <c r="D17" s="2" t="s">
        <v>16</v>
      </c>
      <c r="E17" s="2">
        <v>26105</v>
      </c>
      <c r="F17" s="2">
        <v>21538</v>
      </c>
      <c r="G17" s="2">
        <v>21374</v>
      </c>
      <c r="H17" s="2">
        <v>164</v>
      </c>
      <c r="I17" s="2">
        <v>0</v>
      </c>
      <c r="J17" s="2">
        <v>0</v>
      </c>
      <c r="K17" s="2">
        <v>49</v>
      </c>
      <c r="L17" s="2">
        <v>0</v>
      </c>
      <c r="M17" s="2">
        <v>0</v>
      </c>
    </row>
    <row r="18" spans="1:13" x14ac:dyDescent="0.4">
      <c r="A18" s="2" t="str">
        <f>"100303"</f>
        <v>100303</v>
      </c>
      <c r="B18" s="2" t="s">
        <v>31</v>
      </c>
      <c r="C18" s="2" t="s">
        <v>29</v>
      </c>
      <c r="D18" s="2" t="s">
        <v>16</v>
      </c>
      <c r="E18" s="2">
        <v>6227</v>
      </c>
      <c r="F18" s="2">
        <v>5114</v>
      </c>
      <c r="G18" s="2">
        <v>5029</v>
      </c>
      <c r="H18" s="2">
        <v>85</v>
      </c>
      <c r="I18" s="2">
        <v>0</v>
      </c>
      <c r="J18" s="2">
        <v>0</v>
      </c>
      <c r="K18" s="2">
        <v>13</v>
      </c>
      <c r="L18" s="2">
        <v>0</v>
      </c>
      <c r="M18" s="2">
        <v>0</v>
      </c>
    </row>
    <row r="19" spans="1:13" x14ac:dyDescent="0.4">
      <c r="A19" s="2" t="str">
        <f>"100304"</f>
        <v>100304</v>
      </c>
      <c r="B19" s="2" t="s">
        <v>32</v>
      </c>
      <c r="C19" s="2" t="s">
        <v>29</v>
      </c>
      <c r="D19" s="2" t="s">
        <v>16</v>
      </c>
      <c r="E19" s="2">
        <v>6990</v>
      </c>
      <c r="F19" s="2">
        <v>5844</v>
      </c>
      <c r="G19" s="2">
        <v>5732</v>
      </c>
      <c r="H19" s="2">
        <v>112</v>
      </c>
      <c r="I19" s="2">
        <v>0</v>
      </c>
      <c r="J19" s="2">
        <v>0</v>
      </c>
      <c r="K19" s="2">
        <v>17</v>
      </c>
      <c r="L19" s="2">
        <v>0</v>
      </c>
      <c r="M19" s="2">
        <v>0</v>
      </c>
    </row>
    <row r="20" spans="1:13" x14ac:dyDescent="0.4">
      <c r="A20" s="2" t="str">
        <f>"100305"</f>
        <v>100305</v>
      </c>
      <c r="B20" s="2" t="s">
        <v>33</v>
      </c>
      <c r="C20" s="2" t="s">
        <v>29</v>
      </c>
      <c r="D20" s="2" t="s">
        <v>16</v>
      </c>
      <c r="E20" s="2">
        <v>3589</v>
      </c>
      <c r="F20" s="2">
        <v>2889</v>
      </c>
      <c r="G20" s="2">
        <v>2808</v>
      </c>
      <c r="H20" s="2">
        <v>81</v>
      </c>
      <c r="I20" s="2">
        <v>0</v>
      </c>
      <c r="J20" s="2">
        <v>0</v>
      </c>
      <c r="K20" s="2">
        <v>11</v>
      </c>
      <c r="L20" s="2">
        <v>0</v>
      </c>
      <c r="M20" s="2">
        <v>0</v>
      </c>
    </row>
    <row r="21" spans="1:13" x14ac:dyDescent="0.4">
      <c r="A21" s="4" t="s">
        <v>34</v>
      </c>
      <c r="B21" s="4"/>
      <c r="C21" s="4"/>
      <c r="D21" s="4"/>
      <c r="E21" s="4">
        <v>47041</v>
      </c>
      <c r="F21" s="4">
        <v>38830</v>
      </c>
      <c r="G21" s="4">
        <v>38431</v>
      </c>
      <c r="H21" s="4">
        <v>399</v>
      </c>
      <c r="I21" s="4">
        <v>4</v>
      </c>
      <c r="J21" s="4">
        <v>0</v>
      </c>
      <c r="K21" s="4">
        <v>130</v>
      </c>
      <c r="L21" s="4">
        <v>0</v>
      </c>
      <c r="M21" s="4">
        <v>0</v>
      </c>
    </row>
    <row r="22" spans="1:13" x14ac:dyDescent="0.4">
      <c r="A22" s="2" t="str">
        <f>"100401"</f>
        <v>100401</v>
      </c>
      <c r="B22" s="2" t="s">
        <v>35</v>
      </c>
      <c r="C22" s="2" t="s">
        <v>36</v>
      </c>
      <c r="D22" s="2" t="s">
        <v>16</v>
      </c>
      <c r="E22" s="2">
        <v>12637</v>
      </c>
      <c r="F22" s="2">
        <v>10557</v>
      </c>
      <c r="G22" s="2">
        <v>10408</v>
      </c>
      <c r="H22" s="2">
        <v>149</v>
      </c>
      <c r="I22" s="2">
        <v>0</v>
      </c>
      <c r="J22" s="2">
        <v>0</v>
      </c>
      <c r="K22" s="2">
        <v>31</v>
      </c>
      <c r="L22" s="2">
        <v>0</v>
      </c>
      <c r="M22" s="2">
        <v>0</v>
      </c>
    </row>
    <row r="23" spans="1:13" x14ac:dyDescent="0.4">
      <c r="A23" s="2" t="str">
        <f>"100402"</f>
        <v>100402</v>
      </c>
      <c r="B23" s="2" t="s">
        <v>37</v>
      </c>
      <c r="C23" s="2" t="s">
        <v>36</v>
      </c>
      <c r="D23" s="2" t="s">
        <v>16</v>
      </c>
      <c r="E23" s="2">
        <v>3723</v>
      </c>
      <c r="F23" s="2">
        <v>3060</v>
      </c>
      <c r="G23" s="2">
        <v>3016</v>
      </c>
      <c r="H23" s="2">
        <v>44</v>
      </c>
      <c r="I23" s="2">
        <v>2</v>
      </c>
      <c r="J23" s="2">
        <v>0</v>
      </c>
      <c r="K23" s="2">
        <v>6</v>
      </c>
      <c r="L23" s="2">
        <v>0</v>
      </c>
      <c r="M23" s="2">
        <v>0</v>
      </c>
    </row>
    <row r="24" spans="1:13" x14ac:dyDescent="0.4">
      <c r="A24" s="2" t="str">
        <f>"100403"</f>
        <v>100403</v>
      </c>
      <c r="B24" s="2" t="s">
        <v>38</v>
      </c>
      <c r="C24" s="2" t="s">
        <v>36</v>
      </c>
      <c r="D24" s="2" t="s">
        <v>16</v>
      </c>
      <c r="E24" s="2">
        <v>4298</v>
      </c>
      <c r="F24" s="2">
        <v>3470</v>
      </c>
      <c r="G24" s="2">
        <v>3441</v>
      </c>
      <c r="H24" s="2">
        <v>29</v>
      </c>
      <c r="I24" s="2">
        <v>1</v>
      </c>
      <c r="J24" s="2">
        <v>0</v>
      </c>
      <c r="K24" s="2">
        <v>43</v>
      </c>
      <c r="L24" s="2">
        <v>0</v>
      </c>
      <c r="M24" s="2">
        <v>0</v>
      </c>
    </row>
    <row r="25" spans="1:13" x14ac:dyDescent="0.4">
      <c r="A25" s="2" t="str">
        <f>"100404"</f>
        <v>100404</v>
      </c>
      <c r="B25" s="2" t="s">
        <v>39</v>
      </c>
      <c r="C25" s="2" t="s">
        <v>36</v>
      </c>
      <c r="D25" s="2" t="s">
        <v>16</v>
      </c>
      <c r="E25" s="2">
        <v>5552</v>
      </c>
      <c r="F25" s="2">
        <v>4595</v>
      </c>
      <c r="G25" s="2">
        <v>4551</v>
      </c>
      <c r="H25" s="2">
        <v>44</v>
      </c>
      <c r="I25" s="2">
        <v>0</v>
      </c>
      <c r="J25" s="2">
        <v>0</v>
      </c>
      <c r="K25" s="2">
        <v>9</v>
      </c>
      <c r="L25" s="2">
        <v>0</v>
      </c>
      <c r="M25" s="2">
        <v>0</v>
      </c>
    </row>
    <row r="26" spans="1:13" x14ac:dyDescent="0.4">
      <c r="A26" s="2" t="str">
        <f>"100405"</f>
        <v>100405</v>
      </c>
      <c r="B26" s="2" t="s">
        <v>40</v>
      </c>
      <c r="C26" s="2" t="s">
        <v>36</v>
      </c>
      <c r="D26" s="2" t="s">
        <v>16</v>
      </c>
      <c r="E26" s="2">
        <v>8266</v>
      </c>
      <c r="F26" s="2">
        <v>6744</v>
      </c>
      <c r="G26" s="2">
        <v>6699</v>
      </c>
      <c r="H26" s="2">
        <v>45</v>
      </c>
      <c r="I26" s="2">
        <v>0</v>
      </c>
      <c r="J26" s="2">
        <v>0</v>
      </c>
      <c r="K26" s="2">
        <v>20</v>
      </c>
      <c r="L26" s="2">
        <v>0</v>
      </c>
      <c r="M26" s="2">
        <v>0</v>
      </c>
    </row>
    <row r="27" spans="1:13" x14ac:dyDescent="0.4">
      <c r="A27" s="2" t="str">
        <f>"100406"</f>
        <v>100406</v>
      </c>
      <c r="B27" s="2" t="s">
        <v>41</v>
      </c>
      <c r="C27" s="2" t="s">
        <v>36</v>
      </c>
      <c r="D27" s="2" t="s">
        <v>16</v>
      </c>
      <c r="E27" s="2">
        <v>5712</v>
      </c>
      <c r="F27" s="2">
        <v>4714</v>
      </c>
      <c r="G27" s="2">
        <v>4664</v>
      </c>
      <c r="H27" s="2">
        <v>50</v>
      </c>
      <c r="I27" s="2">
        <v>1</v>
      </c>
      <c r="J27" s="2">
        <v>0</v>
      </c>
      <c r="K27" s="2">
        <v>11</v>
      </c>
      <c r="L27" s="2">
        <v>0</v>
      </c>
      <c r="M27" s="2">
        <v>0</v>
      </c>
    </row>
    <row r="28" spans="1:13" x14ac:dyDescent="0.4">
      <c r="A28" s="2" t="str">
        <f>"100407"</f>
        <v>100407</v>
      </c>
      <c r="B28" s="2" t="s">
        <v>42</v>
      </c>
      <c r="C28" s="2" t="s">
        <v>36</v>
      </c>
      <c r="D28" s="2" t="s">
        <v>16</v>
      </c>
      <c r="E28" s="2">
        <v>3769</v>
      </c>
      <c r="F28" s="2">
        <v>3115</v>
      </c>
      <c r="G28" s="2">
        <v>3097</v>
      </c>
      <c r="H28" s="2">
        <v>18</v>
      </c>
      <c r="I28" s="2">
        <v>0</v>
      </c>
      <c r="J28" s="2">
        <v>0</v>
      </c>
      <c r="K28" s="2">
        <v>4</v>
      </c>
      <c r="L28" s="2">
        <v>0</v>
      </c>
      <c r="M28" s="2">
        <v>0</v>
      </c>
    </row>
    <row r="29" spans="1:13" x14ac:dyDescent="0.4">
      <c r="A29" s="2" t="str">
        <f>"100408"</f>
        <v>100408</v>
      </c>
      <c r="B29" s="2" t="s">
        <v>43</v>
      </c>
      <c r="C29" s="2" t="s">
        <v>36</v>
      </c>
      <c r="D29" s="2" t="s">
        <v>16</v>
      </c>
      <c r="E29" s="2">
        <v>3084</v>
      </c>
      <c r="F29" s="2">
        <v>2575</v>
      </c>
      <c r="G29" s="2">
        <v>2555</v>
      </c>
      <c r="H29" s="2">
        <v>20</v>
      </c>
      <c r="I29" s="2">
        <v>0</v>
      </c>
      <c r="J29" s="2">
        <v>0</v>
      </c>
      <c r="K29" s="2">
        <v>6</v>
      </c>
      <c r="L29" s="2">
        <v>0</v>
      </c>
      <c r="M29" s="2">
        <v>0</v>
      </c>
    </row>
    <row r="30" spans="1:13" x14ac:dyDescent="0.4">
      <c r="A30" s="4" t="s">
        <v>44</v>
      </c>
      <c r="B30" s="4"/>
      <c r="C30" s="4"/>
      <c r="D30" s="4"/>
      <c r="E30" s="4">
        <v>74005</v>
      </c>
      <c r="F30" s="4">
        <v>60671</v>
      </c>
      <c r="G30" s="4">
        <v>60235</v>
      </c>
      <c r="H30" s="4">
        <v>436</v>
      </c>
      <c r="I30" s="4">
        <v>1</v>
      </c>
      <c r="J30" s="4">
        <v>0</v>
      </c>
      <c r="K30" s="4">
        <v>124</v>
      </c>
      <c r="L30" s="4">
        <v>0</v>
      </c>
      <c r="M30" s="4">
        <v>0</v>
      </c>
    </row>
    <row r="31" spans="1:13" x14ac:dyDescent="0.4">
      <c r="A31" s="2" t="str">
        <f>"100501"</f>
        <v>100501</v>
      </c>
      <c r="B31" s="2" t="s">
        <v>45</v>
      </c>
      <c r="C31" s="2" t="s">
        <v>46</v>
      </c>
      <c r="D31" s="2" t="s">
        <v>16</v>
      </c>
      <c r="E31" s="2">
        <v>25589</v>
      </c>
      <c r="F31" s="2">
        <v>21262</v>
      </c>
      <c r="G31" s="2">
        <v>21153</v>
      </c>
      <c r="H31" s="2">
        <v>109</v>
      </c>
      <c r="I31" s="2">
        <v>1</v>
      </c>
      <c r="J31" s="2">
        <v>0</v>
      </c>
      <c r="K31" s="2">
        <v>32</v>
      </c>
      <c r="L31" s="2">
        <v>0</v>
      </c>
      <c r="M31" s="2">
        <v>0</v>
      </c>
    </row>
    <row r="32" spans="1:13" x14ac:dyDescent="0.4">
      <c r="A32" s="2" t="str">
        <f>"100502"</f>
        <v>100502</v>
      </c>
      <c r="B32" s="2" t="s">
        <v>47</v>
      </c>
      <c r="C32" s="2" t="s">
        <v>46</v>
      </c>
      <c r="D32" s="2" t="s">
        <v>16</v>
      </c>
      <c r="E32" s="2">
        <v>5098</v>
      </c>
      <c r="F32" s="2">
        <v>4221</v>
      </c>
      <c r="G32" s="2">
        <v>4109</v>
      </c>
      <c r="H32" s="2">
        <v>112</v>
      </c>
      <c r="I32" s="2">
        <v>0</v>
      </c>
      <c r="J32" s="2">
        <v>0</v>
      </c>
      <c r="K32" s="2">
        <v>19</v>
      </c>
      <c r="L32" s="2">
        <v>0</v>
      </c>
      <c r="M32" s="2">
        <v>0</v>
      </c>
    </row>
    <row r="33" spans="1:13" x14ac:dyDescent="0.4">
      <c r="A33" s="2" t="str">
        <f>"100503"</f>
        <v>100503</v>
      </c>
      <c r="B33" s="2" t="s">
        <v>48</v>
      </c>
      <c r="C33" s="2" t="s">
        <v>46</v>
      </c>
      <c r="D33" s="2" t="s">
        <v>16</v>
      </c>
      <c r="E33" s="2">
        <v>2910</v>
      </c>
      <c r="F33" s="2">
        <v>2397</v>
      </c>
      <c r="G33" s="2">
        <v>2391</v>
      </c>
      <c r="H33" s="2">
        <v>6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</row>
    <row r="34" spans="1:13" x14ac:dyDescent="0.4">
      <c r="A34" s="2" t="str">
        <f>"100504"</f>
        <v>100504</v>
      </c>
      <c r="B34" s="2" t="s">
        <v>49</v>
      </c>
      <c r="C34" s="2" t="s">
        <v>46</v>
      </c>
      <c r="D34" s="2" t="s">
        <v>16</v>
      </c>
      <c r="E34" s="2">
        <v>4562</v>
      </c>
      <c r="F34" s="2">
        <v>3630</v>
      </c>
      <c r="G34" s="2">
        <v>3600</v>
      </c>
      <c r="H34" s="2">
        <v>30</v>
      </c>
      <c r="I34" s="2">
        <v>0</v>
      </c>
      <c r="J34" s="2">
        <v>0</v>
      </c>
      <c r="K34" s="2">
        <v>4</v>
      </c>
      <c r="L34" s="2">
        <v>0</v>
      </c>
      <c r="M34" s="2">
        <v>0</v>
      </c>
    </row>
    <row r="35" spans="1:13" x14ac:dyDescent="0.4">
      <c r="A35" s="2" t="str">
        <f>"100505"</f>
        <v>100505</v>
      </c>
      <c r="B35" s="2" t="s">
        <v>50</v>
      </c>
      <c r="C35" s="2" t="s">
        <v>46</v>
      </c>
      <c r="D35" s="2" t="s">
        <v>16</v>
      </c>
      <c r="E35" s="2">
        <v>3184</v>
      </c>
      <c r="F35" s="2">
        <v>2656</v>
      </c>
      <c r="G35" s="2">
        <v>2626</v>
      </c>
      <c r="H35" s="2">
        <v>30</v>
      </c>
      <c r="I35" s="2">
        <v>0</v>
      </c>
      <c r="J35" s="2">
        <v>0</v>
      </c>
      <c r="K35" s="2">
        <v>7</v>
      </c>
      <c r="L35" s="2">
        <v>0</v>
      </c>
      <c r="M35" s="2">
        <v>0</v>
      </c>
    </row>
    <row r="36" spans="1:13" x14ac:dyDescent="0.4">
      <c r="A36" s="2" t="str">
        <f>"100506"</f>
        <v>100506</v>
      </c>
      <c r="B36" s="2" t="s">
        <v>51</v>
      </c>
      <c r="C36" s="2" t="s">
        <v>46</v>
      </c>
      <c r="D36" s="2" t="s">
        <v>16</v>
      </c>
      <c r="E36" s="2">
        <v>4059</v>
      </c>
      <c r="F36" s="2">
        <v>3330</v>
      </c>
      <c r="G36" s="2">
        <v>3313</v>
      </c>
      <c r="H36" s="2">
        <v>17</v>
      </c>
      <c r="I36" s="2">
        <v>0</v>
      </c>
      <c r="J36" s="2">
        <v>0</v>
      </c>
      <c r="K36" s="2">
        <v>10</v>
      </c>
      <c r="L36" s="2">
        <v>0</v>
      </c>
      <c r="M36" s="2">
        <v>0</v>
      </c>
    </row>
    <row r="37" spans="1:13" x14ac:dyDescent="0.4">
      <c r="A37" s="2" t="str">
        <f>"100507"</f>
        <v>100507</v>
      </c>
      <c r="B37" s="2" t="s">
        <v>52</v>
      </c>
      <c r="C37" s="2" t="s">
        <v>46</v>
      </c>
      <c r="D37" s="2" t="s">
        <v>16</v>
      </c>
      <c r="E37" s="2">
        <v>7728</v>
      </c>
      <c r="F37" s="2">
        <v>6194</v>
      </c>
      <c r="G37" s="2">
        <v>6159</v>
      </c>
      <c r="H37" s="2">
        <v>35</v>
      </c>
      <c r="I37" s="2">
        <v>0</v>
      </c>
      <c r="J37" s="2">
        <v>0</v>
      </c>
      <c r="K37" s="2">
        <v>5</v>
      </c>
      <c r="L37" s="2">
        <v>0</v>
      </c>
      <c r="M37" s="2">
        <v>0</v>
      </c>
    </row>
    <row r="38" spans="1:13" x14ac:dyDescent="0.4">
      <c r="A38" s="2" t="str">
        <f>"100508"</f>
        <v>100508</v>
      </c>
      <c r="B38" s="2" t="s">
        <v>53</v>
      </c>
      <c r="C38" s="2" t="s">
        <v>46</v>
      </c>
      <c r="D38" s="2" t="s">
        <v>16</v>
      </c>
      <c r="E38" s="2">
        <v>6403</v>
      </c>
      <c r="F38" s="2">
        <v>5181</v>
      </c>
      <c r="G38" s="2">
        <v>5150</v>
      </c>
      <c r="H38" s="2">
        <v>31</v>
      </c>
      <c r="I38" s="2">
        <v>0</v>
      </c>
      <c r="J38" s="2">
        <v>0</v>
      </c>
      <c r="K38" s="2">
        <v>22</v>
      </c>
      <c r="L38" s="2">
        <v>0</v>
      </c>
      <c r="M38" s="2">
        <v>0</v>
      </c>
    </row>
    <row r="39" spans="1:13" x14ac:dyDescent="0.4">
      <c r="A39" s="2" t="str">
        <f>"100509"</f>
        <v>100509</v>
      </c>
      <c r="B39" s="2" t="s">
        <v>54</v>
      </c>
      <c r="C39" s="2" t="s">
        <v>46</v>
      </c>
      <c r="D39" s="2" t="s">
        <v>16</v>
      </c>
      <c r="E39" s="2">
        <v>9188</v>
      </c>
      <c r="F39" s="2">
        <v>7420</v>
      </c>
      <c r="G39" s="2">
        <v>7378</v>
      </c>
      <c r="H39" s="2">
        <v>42</v>
      </c>
      <c r="I39" s="2">
        <v>0</v>
      </c>
      <c r="J39" s="2">
        <v>0</v>
      </c>
      <c r="K39" s="2">
        <v>13</v>
      </c>
      <c r="L39" s="2">
        <v>0</v>
      </c>
      <c r="M39" s="2">
        <v>0</v>
      </c>
    </row>
    <row r="40" spans="1:13" x14ac:dyDescent="0.4">
      <c r="A40" s="2" t="str">
        <f>"100510"</f>
        <v>100510</v>
      </c>
      <c r="B40" s="2" t="s">
        <v>55</v>
      </c>
      <c r="C40" s="2" t="s">
        <v>46</v>
      </c>
      <c r="D40" s="2" t="s">
        <v>16</v>
      </c>
      <c r="E40" s="2">
        <v>5284</v>
      </c>
      <c r="F40" s="2">
        <v>4380</v>
      </c>
      <c r="G40" s="2">
        <v>4356</v>
      </c>
      <c r="H40" s="2">
        <v>24</v>
      </c>
      <c r="I40" s="2">
        <v>0</v>
      </c>
      <c r="J40" s="2">
        <v>0</v>
      </c>
      <c r="K40" s="2">
        <v>11</v>
      </c>
      <c r="L40" s="2">
        <v>0</v>
      </c>
      <c r="M40" s="2">
        <v>0</v>
      </c>
    </row>
    <row r="41" spans="1:13" x14ac:dyDescent="0.4">
      <c r="A41" s="4" t="s">
        <v>56</v>
      </c>
      <c r="B41" s="4"/>
      <c r="C41" s="4"/>
      <c r="D41" s="4"/>
      <c r="E41" s="4">
        <v>71836</v>
      </c>
      <c r="F41" s="4">
        <v>57754</v>
      </c>
      <c r="G41" s="4">
        <v>56671</v>
      </c>
      <c r="H41" s="4">
        <v>1083</v>
      </c>
      <c r="I41" s="4">
        <v>1</v>
      </c>
      <c r="J41" s="4">
        <v>0</v>
      </c>
      <c r="K41" s="4">
        <v>188</v>
      </c>
      <c r="L41" s="4">
        <v>0</v>
      </c>
      <c r="M41" s="4">
        <v>0</v>
      </c>
    </row>
    <row r="42" spans="1:13" x14ac:dyDescent="0.4">
      <c r="A42" s="2" t="str">
        <f>"100602"</f>
        <v>100602</v>
      </c>
      <c r="B42" s="2" t="s">
        <v>57</v>
      </c>
      <c r="C42" s="2" t="s">
        <v>58</v>
      </c>
      <c r="D42" s="2" t="s">
        <v>16</v>
      </c>
      <c r="E42" s="2">
        <v>14330</v>
      </c>
      <c r="F42" s="2">
        <v>11503</v>
      </c>
      <c r="G42" s="2">
        <v>11252</v>
      </c>
      <c r="H42" s="2">
        <v>251</v>
      </c>
      <c r="I42" s="2">
        <v>1</v>
      </c>
      <c r="J42" s="2">
        <v>0</v>
      </c>
      <c r="K42" s="2">
        <v>73</v>
      </c>
      <c r="L42" s="2">
        <v>0</v>
      </c>
      <c r="M42" s="2">
        <v>0</v>
      </c>
    </row>
    <row r="43" spans="1:13" x14ac:dyDescent="0.4">
      <c r="A43" s="2" t="str">
        <f>"100603"</f>
        <v>100603</v>
      </c>
      <c r="B43" s="2" t="s">
        <v>59</v>
      </c>
      <c r="C43" s="2" t="s">
        <v>58</v>
      </c>
      <c r="D43" s="2" t="s">
        <v>16</v>
      </c>
      <c r="E43" s="2">
        <v>6921</v>
      </c>
      <c r="F43" s="2">
        <v>5417</v>
      </c>
      <c r="G43" s="2">
        <v>5308</v>
      </c>
      <c r="H43" s="2">
        <v>109</v>
      </c>
      <c r="I43" s="2">
        <v>0</v>
      </c>
      <c r="J43" s="2">
        <v>0</v>
      </c>
      <c r="K43" s="2">
        <v>12</v>
      </c>
      <c r="L43" s="2">
        <v>0</v>
      </c>
      <c r="M43" s="2">
        <v>0</v>
      </c>
    </row>
    <row r="44" spans="1:13" x14ac:dyDescent="0.4">
      <c r="A44" s="2" t="str">
        <f>"100607"</f>
        <v>100607</v>
      </c>
      <c r="B44" s="2" t="s">
        <v>60</v>
      </c>
      <c r="C44" s="2" t="s">
        <v>58</v>
      </c>
      <c r="D44" s="2" t="s">
        <v>16</v>
      </c>
      <c r="E44" s="2">
        <v>22321</v>
      </c>
      <c r="F44" s="2">
        <v>18289</v>
      </c>
      <c r="G44" s="2">
        <v>18042</v>
      </c>
      <c r="H44" s="2">
        <v>247</v>
      </c>
      <c r="I44" s="2">
        <v>0</v>
      </c>
      <c r="J44" s="2">
        <v>0</v>
      </c>
      <c r="K44" s="2">
        <v>65</v>
      </c>
      <c r="L44" s="2">
        <v>0</v>
      </c>
      <c r="M44" s="2">
        <v>0</v>
      </c>
    </row>
    <row r="45" spans="1:13" x14ac:dyDescent="0.4">
      <c r="A45" s="2" t="str">
        <f>"100608"</f>
        <v>100608</v>
      </c>
      <c r="B45" s="2" t="s">
        <v>61</v>
      </c>
      <c r="C45" s="2" t="s">
        <v>58</v>
      </c>
      <c r="D45" s="2" t="s">
        <v>16</v>
      </c>
      <c r="E45" s="2">
        <v>5364</v>
      </c>
      <c r="F45" s="2">
        <v>4261</v>
      </c>
      <c r="G45" s="2">
        <v>4067</v>
      </c>
      <c r="H45" s="2">
        <v>194</v>
      </c>
      <c r="I45" s="2">
        <v>0</v>
      </c>
      <c r="J45" s="2">
        <v>0</v>
      </c>
      <c r="K45" s="2">
        <v>4</v>
      </c>
      <c r="L45" s="2">
        <v>0</v>
      </c>
      <c r="M45" s="2">
        <v>0</v>
      </c>
    </row>
    <row r="46" spans="1:13" x14ac:dyDescent="0.4">
      <c r="A46" s="2" t="str">
        <f>"100610"</f>
        <v>100610</v>
      </c>
      <c r="B46" s="2" t="s">
        <v>62</v>
      </c>
      <c r="C46" s="2" t="s">
        <v>58</v>
      </c>
      <c r="D46" s="2" t="s">
        <v>16</v>
      </c>
      <c r="E46" s="2">
        <v>10647</v>
      </c>
      <c r="F46" s="2">
        <v>8393</v>
      </c>
      <c r="G46" s="2">
        <v>8292</v>
      </c>
      <c r="H46" s="2">
        <v>101</v>
      </c>
      <c r="I46" s="2">
        <v>0</v>
      </c>
      <c r="J46" s="2">
        <v>0</v>
      </c>
      <c r="K46" s="2">
        <v>23</v>
      </c>
      <c r="L46" s="2">
        <v>0</v>
      </c>
      <c r="M46" s="2">
        <v>0</v>
      </c>
    </row>
    <row r="47" spans="1:13" x14ac:dyDescent="0.4">
      <c r="A47" s="2" t="str">
        <f>"100611"</f>
        <v>100611</v>
      </c>
      <c r="B47" s="2" t="s">
        <v>63</v>
      </c>
      <c r="C47" s="2" t="s">
        <v>58</v>
      </c>
      <c r="D47" s="2" t="s">
        <v>16</v>
      </c>
      <c r="E47" s="2">
        <v>12253</v>
      </c>
      <c r="F47" s="2">
        <v>9891</v>
      </c>
      <c r="G47" s="2">
        <v>9710</v>
      </c>
      <c r="H47" s="2">
        <v>181</v>
      </c>
      <c r="I47" s="2">
        <v>0</v>
      </c>
      <c r="J47" s="2">
        <v>0</v>
      </c>
      <c r="K47" s="2">
        <v>11</v>
      </c>
      <c r="L47" s="2">
        <v>0</v>
      </c>
      <c r="M47" s="2">
        <v>0</v>
      </c>
    </row>
    <row r="48" spans="1:13" x14ac:dyDescent="0.4">
      <c r="A48" s="4" t="s">
        <v>64</v>
      </c>
      <c r="B48" s="4"/>
      <c r="C48" s="4"/>
      <c r="D48" s="4"/>
      <c r="E48" s="4">
        <v>110943</v>
      </c>
      <c r="F48" s="4">
        <v>91419</v>
      </c>
      <c r="G48" s="4">
        <v>90086</v>
      </c>
      <c r="H48" s="4">
        <v>1333</v>
      </c>
      <c r="I48" s="4">
        <v>5</v>
      </c>
      <c r="J48" s="4">
        <v>0</v>
      </c>
      <c r="K48" s="4">
        <v>202</v>
      </c>
      <c r="L48" s="4">
        <v>0</v>
      </c>
      <c r="M48" s="4">
        <v>0</v>
      </c>
    </row>
    <row r="49" spans="1:13" x14ac:dyDescent="0.4">
      <c r="A49" s="2" t="str">
        <f>"100801"</f>
        <v>100801</v>
      </c>
      <c r="B49" s="2" t="s">
        <v>65</v>
      </c>
      <c r="C49" s="2" t="s">
        <v>66</v>
      </c>
      <c r="D49" s="2" t="s">
        <v>16</v>
      </c>
      <c r="E49" s="2">
        <v>17928</v>
      </c>
      <c r="F49" s="2">
        <v>14569</v>
      </c>
      <c r="G49" s="2">
        <v>14233</v>
      </c>
      <c r="H49" s="2">
        <v>336</v>
      </c>
      <c r="I49" s="2">
        <v>3</v>
      </c>
      <c r="J49" s="2">
        <v>0</v>
      </c>
      <c r="K49" s="2">
        <v>65</v>
      </c>
      <c r="L49" s="2">
        <v>0</v>
      </c>
      <c r="M49" s="2">
        <v>0</v>
      </c>
    </row>
    <row r="50" spans="1:13" x14ac:dyDescent="0.4">
      <c r="A50" s="2" t="str">
        <f>"100802"</f>
        <v>100802</v>
      </c>
      <c r="B50" s="2" t="s">
        <v>67</v>
      </c>
      <c r="C50" s="2" t="s">
        <v>66</v>
      </c>
      <c r="D50" s="2" t="s">
        <v>16</v>
      </c>
      <c r="E50" s="2">
        <v>55979</v>
      </c>
      <c r="F50" s="2">
        <v>47276</v>
      </c>
      <c r="G50" s="2">
        <v>46968</v>
      </c>
      <c r="H50" s="2">
        <v>308</v>
      </c>
      <c r="I50" s="2">
        <v>0</v>
      </c>
      <c r="J50" s="2">
        <v>0</v>
      </c>
      <c r="K50" s="2">
        <v>80</v>
      </c>
      <c r="L50" s="2">
        <v>0</v>
      </c>
      <c r="M50" s="2">
        <v>0</v>
      </c>
    </row>
    <row r="51" spans="1:13" x14ac:dyDescent="0.4">
      <c r="A51" s="2" t="str">
        <f>"100803"</f>
        <v>100803</v>
      </c>
      <c r="B51" s="2" t="s">
        <v>68</v>
      </c>
      <c r="C51" s="2" t="s">
        <v>66</v>
      </c>
      <c r="D51" s="2" t="s">
        <v>16</v>
      </c>
      <c r="E51" s="2">
        <v>4739</v>
      </c>
      <c r="F51" s="2">
        <v>3806</v>
      </c>
      <c r="G51" s="2">
        <v>3720</v>
      </c>
      <c r="H51" s="2">
        <v>86</v>
      </c>
      <c r="I51" s="2">
        <v>0</v>
      </c>
      <c r="J51" s="2">
        <v>0</v>
      </c>
      <c r="K51" s="2">
        <v>8</v>
      </c>
      <c r="L51" s="2">
        <v>0</v>
      </c>
      <c r="M51" s="2">
        <v>0</v>
      </c>
    </row>
    <row r="52" spans="1:13" x14ac:dyDescent="0.4">
      <c r="A52" s="2" t="str">
        <f>"100804"</f>
        <v>100804</v>
      </c>
      <c r="B52" s="2" t="s">
        <v>69</v>
      </c>
      <c r="C52" s="2" t="s">
        <v>66</v>
      </c>
      <c r="D52" s="2" t="s">
        <v>16</v>
      </c>
      <c r="E52" s="2">
        <v>7732</v>
      </c>
      <c r="F52" s="2">
        <v>6228</v>
      </c>
      <c r="G52" s="2">
        <v>6134</v>
      </c>
      <c r="H52" s="2">
        <v>94</v>
      </c>
      <c r="I52" s="2">
        <v>0</v>
      </c>
      <c r="J52" s="2">
        <v>0</v>
      </c>
      <c r="K52" s="2">
        <v>15</v>
      </c>
      <c r="L52" s="2">
        <v>0</v>
      </c>
      <c r="M52" s="2">
        <v>0</v>
      </c>
    </row>
    <row r="53" spans="1:13" x14ac:dyDescent="0.4">
      <c r="A53" s="2" t="str">
        <f>"100805"</f>
        <v>100805</v>
      </c>
      <c r="B53" s="2" t="s">
        <v>70</v>
      </c>
      <c r="C53" s="2" t="s">
        <v>66</v>
      </c>
      <c r="D53" s="2" t="s">
        <v>16</v>
      </c>
      <c r="E53" s="2">
        <v>7474</v>
      </c>
      <c r="F53" s="2">
        <v>6067</v>
      </c>
      <c r="G53" s="2">
        <v>5968</v>
      </c>
      <c r="H53" s="2">
        <v>99</v>
      </c>
      <c r="I53" s="2">
        <v>0</v>
      </c>
      <c r="J53" s="2">
        <v>0</v>
      </c>
      <c r="K53" s="2">
        <v>10</v>
      </c>
      <c r="L53" s="2">
        <v>0</v>
      </c>
      <c r="M53" s="2">
        <v>0</v>
      </c>
    </row>
    <row r="54" spans="1:13" x14ac:dyDescent="0.4">
      <c r="A54" s="2" t="str">
        <f>"100806"</f>
        <v>100806</v>
      </c>
      <c r="B54" s="2" t="s">
        <v>71</v>
      </c>
      <c r="C54" s="2" t="s">
        <v>66</v>
      </c>
      <c r="D54" s="2" t="s">
        <v>16</v>
      </c>
      <c r="E54" s="2">
        <v>8867</v>
      </c>
      <c r="F54" s="2">
        <v>7137</v>
      </c>
      <c r="G54" s="2">
        <v>6880</v>
      </c>
      <c r="H54" s="2">
        <v>257</v>
      </c>
      <c r="I54" s="2">
        <v>1</v>
      </c>
      <c r="J54" s="2">
        <v>0</v>
      </c>
      <c r="K54" s="2">
        <v>15</v>
      </c>
      <c r="L54" s="2">
        <v>0</v>
      </c>
      <c r="M54" s="2">
        <v>0</v>
      </c>
    </row>
    <row r="55" spans="1:13" x14ac:dyDescent="0.4">
      <c r="A55" s="2" t="str">
        <f>"100807"</f>
        <v>100807</v>
      </c>
      <c r="B55" s="2" t="s">
        <v>72</v>
      </c>
      <c r="C55" s="2" t="s">
        <v>66</v>
      </c>
      <c r="D55" s="2" t="s">
        <v>16</v>
      </c>
      <c r="E55" s="2">
        <v>8224</v>
      </c>
      <c r="F55" s="2">
        <v>6336</v>
      </c>
      <c r="G55" s="2">
        <v>6183</v>
      </c>
      <c r="H55" s="2">
        <v>153</v>
      </c>
      <c r="I55" s="2">
        <v>1</v>
      </c>
      <c r="J55" s="2">
        <v>0</v>
      </c>
      <c r="K55" s="2">
        <v>9</v>
      </c>
      <c r="L55" s="2">
        <v>0</v>
      </c>
      <c r="M55" s="2">
        <v>0</v>
      </c>
    </row>
    <row r="56" spans="1:13" x14ac:dyDescent="0.4">
      <c r="A56" s="4" t="s">
        <v>73</v>
      </c>
      <c r="B56" s="4"/>
      <c r="C56" s="4"/>
      <c r="D56" s="4"/>
      <c r="E56" s="4">
        <v>39698</v>
      </c>
      <c r="F56" s="4">
        <v>32599</v>
      </c>
      <c r="G56" s="4">
        <v>32042</v>
      </c>
      <c r="H56" s="4">
        <v>557</v>
      </c>
      <c r="I56" s="4">
        <v>0</v>
      </c>
      <c r="J56" s="4">
        <v>0</v>
      </c>
      <c r="K56" s="4">
        <v>119</v>
      </c>
      <c r="L56" s="4">
        <v>0</v>
      </c>
      <c r="M56" s="4">
        <v>0</v>
      </c>
    </row>
    <row r="57" spans="1:13" x14ac:dyDescent="0.4">
      <c r="A57" s="2" t="str">
        <f>"101101"</f>
        <v>101101</v>
      </c>
      <c r="B57" s="2" t="s">
        <v>74</v>
      </c>
      <c r="C57" s="2" t="s">
        <v>75</v>
      </c>
      <c r="D57" s="2" t="s">
        <v>16</v>
      </c>
      <c r="E57" s="2">
        <v>4015</v>
      </c>
      <c r="F57" s="2">
        <v>3250</v>
      </c>
      <c r="G57" s="2">
        <v>3148</v>
      </c>
      <c r="H57" s="2">
        <v>102</v>
      </c>
      <c r="I57" s="2">
        <v>0</v>
      </c>
      <c r="J57" s="2">
        <v>0</v>
      </c>
      <c r="K57" s="2">
        <v>7</v>
      </c>
      <c r="L57" s="2">
        <v>0</v>
      </c>
      <c r="M57" s="2">
        <v>0</v>
      </c>
    </row>
    <row r="58" spans="1:13" x14ac:dyDescent="0.4">
      <c r="A58" s="2" t="str">
        <f>"101102"</f>
        <v>101102</v>
      </c>
      <c r="B58" s="2" t="s">
        <v>76</v>
      </c>
      <c r="C58" s="2" t="s">
        <v>75</v>
      </c>
      <c r="D58" s="2" t="s">
        <v>16</v>
      </c>
      <c r="E58" s="2">
        <v>3459</v>
      </c>
      <c r="F58" s="2">
        <v>2829</v>
      </c>
      <c r="G58" s="2">
        <v>2757</v>
      </c>
      <c r="H58" s="2">
        <v>72</v>
      </c>
      <c r="I58" s="2">
        <v>0</v>
      </c>
      <c r="J58" s="2">
        <v>0</v>
      </c>
      <c r="K58" s="2">
        <v>13</v>
      </c>
      <c r="L58" s="2">
        <v>0</v>
      </c>
      <c r="M58" s="2">
        <v>0</v>
      </c>
    </row>
    <row r="59" spans="1:13" x14ac:dyDescent="0.4">
      <c r="A59" s="2" t="str">
        <f>"101103"</f>
        <v>101103</v>
      </c>
      <c r="B59" s="2" t="s">
        <v>77</v>
      </c>
      <c r="C59" s="2" t="s">
        <v>75</v>
      </c>
      <c r="D59" s="2" t="s">
        <v>16</v>
      </c>
      <c r="E59" s="2">
        <v>14503</v>
      </c>
      <c r="F59" s="2">
        <v>12010</v>
      </c>
      <c r="G59" s="2">
        <v>11838</v>
      </c>
      <c r="H59" s="2">
        <v>172</v>
      </c>
      <c r="I59" s="2">
        <v>0</v>
      </c>
      <c r="J59" s="2">
        <v>0</v>
      </c>
      <c r="K59" s="2">
        <v>21</v>
      </c>
      <c r="L59" s="2">
        <v>0</v>
      </c>
      <c r="M59" s="2">
        <v>0</v>
      </c>
    </row>
    <row r="60" spans="1:13" x14ac:dyDescent="0.4">
      <c r="A60" s="2" t="str">
        <f>"101104"</f>
        <v>101104</v>
      </c>
      <c r="B60" s="2" t="s">
        <v>78</v>
      </c>
      <c r="C60" s="2" t="s">
        <v>75</v>
      </c>
      <c r="D60" s="2" t="s">
        <v>16</v>
      </c>
      <c r="E60" s="2">
        <v>6679</v>
      </c>
      <c r="F60" s="2">
        <v>5552</v>
      </c>
      <c r="G60" s="2">
        <v>5489</v>
      </c>
      <c r="H60" s="2">
        <v>63</v>
      </c>
      <c r="I60" s="2">
        <v>0</v>
      </c>
      <c r="J60" s="2">
        <v>0</v>
      </c>
      <c r="K60" s="2">
        <v>19</v>
      </c>
      <c r="L60" s="2">
        <v>0</v>
      </c>
      <c r="M60" s="2">
        <v>0</v>
      </c>
    </row>
    <row r="61" spans="1:13" x14ac:dyDescent="0.4">
      <c r="A61" s="2" t="str">
        <f>"101105"</f>
        <v>101105</v>
      </c>
      <c r="B61" s="2" t="s">
        <v>79</v>
      </c>
      <c r="C61" s="2" t="s">
        <v>75</v>
      </c>
      <c r="D61" s="2" t="s">
        <v>16</v>
      </c>
      <c r="E61" s="2">
        <v>6194</v>
      </c>
      <c r="F61" s="2">
        <v>4979</v>
      </c>
      <c r="G61" s="2">
        <v>4931</v>
      </c>
      <c r="H61" s="2">
        <v>48</v>
      </c>
      <c r="I61" s="2">
        <v>0</v>
      </c>
      <c r="J61" s="2">
        <v>0</v>
      </c>
      <c r="K61" s="2">
        <v>52</v>
      </c>
      <c r="L61" s="2">
        <v>0</v>
      </c>
      <c r="M61" s="2">
        <v>0</v>
      </c>
    </row>
    <row r="62" spans="1:13" x14ac:dyDescent="0.4">
      <c r="A62" s="2" t="str">
        <f>"101106"</f>
        <v>101106</v>
      </c>
      <c r="B62" s="2" t="s">
        <v>80</v>
      </c>
      <c r="C62" s="2" t="s">
        <v>75</v>
      </c>
      <c r="D62" s="2" t="s">
        <v>16</v>
      </c>
      <c r="E62" s="2">
        <v>4848</v>
      </c>
      <c r="F62" s="2">
        <v>3979</v>
      </c>
      <c r="G62" s="2">
        <v>3879</v>
      </c>
      <c r="H62" s="2">
        <v>100</v>
      </c>
      <c r="I62" s="2">
        <v>0</v>
      </c>
      <c r="J62" s="2">
        <v>0</v>
      </c>
      <c r="K62" s="2">
        <v>7</v>
      </c>
      <c r="L62" s="2">
        <v>0</v>
      </c>
      <c r="M62" s="2">
        <v>0</v>
      </c>
    </row>
    <row r="63" spans="1:13" x14ac:dyDescent="0.4">
      <c r="A63" s="4" t="s">
        <v>81</v>
      </c>
      <c r="B63" s="4"/>
      <c r="C63" s="4"/>
      <c r="D63" s="4"/>
      <c r="E63" s="4">
        <v>156737</v>
      </c>
      <c r="F63" s="4">
        <v>128559</v>
      </c>
      <c r="G63" s="4">
        <v>126182</v>
      </c>
      <c r="H63" s="4">
        <v>2377</v>
      </c>
      <c r="I63" s="4">
        <v>8</v>
      </c>
      <c r="J63" s="4">
        <v>0</v>
      </c>
      <c r="K63" s="4">
        <v>306</v>
      </c>
      <c r="L63" s="4">
        <v>0</v>
      </c>
      <c r="M63" s="4">
        <v>0</v>
      </c>
    </row>
    <row r="64" spans="1:13" x14ac:dyDescent="0.4">
      <c r="A64" s="2" t="str">
        <f>"102001"</f>
        <v>102001</v>
      </c>
      <c r="B64" s="2" t="s">
        <v>82</v>
      </c>
      <c r="C64" s="2" t="s">
        <v>83</v>
      </c>
      <c r="D64" s="2" t="s">
        <v>16</v>
      </c>
      <c r="E64" s="2">
        <v>12914</v>
      </c>
      <c r="F64" s="2">
        <v>10903</v>
      </c>
      <c r="G64" s="2">
        <v>10796</v>
      </c>
      <c r="H64" s="2">
        <v>107</v>
      </c>
      <c r="I64" s="2">
        <v>0</v>
      </c>
      <c r="J64" s="2">
        <v>0</v>
      </c>
      <c r="K64" s="2">
        <v>23</v>
      </c>
      <c r="L64" s="2">
        <v>0</v>
      </c>
      <c r="M64" s="2">
        <v>0</v>
      </c>
    </row>
    <row r="65" spans="1:13" x14ac:dyDescent="0.4">
      <c r="A65" s="2" t="str">
        <f>"102002"</f>
        <v>102002</v>
      </c>
      <c r="B65" s="2" t="s">
        <v>84</v>
      </c>
      <c r="C65" s="2" t="s">
        <v>83</v>
      </c>
      <c r="D65" s="2" t="s">
        <v>16</v>
      </c>
      <c r="E65" s="2">
        <v>17215</v>
      </c>
      <c r="F65" s="2">
        <v>14272</v>
      </c>
      <c r="G65" s="2">
        <v>14185</v>
      </c>
      <c r="H65" s="2">
        <v>87</v>
      </c>
      <c r="I65" s="2">
        <v>0</v>
      </c>
      <c r="J65" s="2">
        <v>0</v>
      </c>
      <c r="K65" s="2">
        <v>32</v>
      </c>
      <c r="L65" s="2">
        <v>0</v>
      </c>
      <c r="M65" s="2">
        <v>0</v>
      </c>
    </row>
    <row r="66" spans="1:13" x14ac:dyDescent="0.4">
      <c r="A66" s="2" t="str">
        <f>"102003"</f>
        <v>102003</v>
      </c>
      <c r="B66" s="2" t="s">
        <v>85</v>
      </c>
      <c r="C66" s="2" t="s">
        <v>83</v>
      </c>
      <c r="D66" s="2" t="s">
        <v>16</v>
      </c>
      <c r="E66" s="2">
        <v>49921</v>
      </c>
      <c r="F66" s="2">
        <v>41680</v>
      </c>
      <c r="G66" s="2">
        <v>41310</v>
      </c>
      <c r="H66" s="2">
        <v>370</v>
      </c>
      <c r="I66" s="2">
        <v>1</v>
      </c>
      <c r="J66" s="2">
        <v>0</v>
      </c>
      <c r="K66" s="2">
        <v>82</v>
      </c>
      <c r="L66" s="2">
        <v>0</v>
      </c>
      <c r="M66" s="2">
        <v>0</v>
      </c>
    </row>
    <row r="67" spans="1:13" x14ac:dyDescent="0.4">
      <c r="A67" s="2" t="str">
        <f>"102004"</f>
        <v>102004</v>
      </c>
      <c r="B67" s="2" t="s">
        <v>86</v>
      </c>
      <c r="C67" s="2" t="s">
        <v>83</v>
      </c>
      <c r="D67" s="2" t="s">
        <v>16</v>
      </c>
      <c r="E67" s="2">
        <v>32402</v>
      </c>
      <c r="F67" s="2">
        <v>25649</v>
      </c>
      <c r="G67" s="2">
        <v>25127</v>
      </c>
      <c r="H67" s="2">
        <v>522</v>
      </c>
      <c r="I67" s="2">
        <v>3</v>
      </c>
      <c r="J67" s="2">
        <v>0</v>
      </c>
      <c r="K67" s="2">
        <v>118</v>
      </c>
      <c r="L67" s="2">
        <v>0</v>
      </c>
      <c r="M67" s="2">
        <v>0</v>
      </c>
    </row>
    <row r="68" spans="1:13" x14ac:dyDescent="0.4">
      <c r="A68" s="2" t="str">
        <f>"102005"</f>
        <v>102005</v>
      </c>
      <c r="B68" s="2" t="s">
        <v>87</v>
      </c>
      <c r="C68" s="2" t="s">
        <v>83</v>
      </c>
      <c r="D68" s="2" t="s">
        <v>16</v>
      </c>
      <c r="E68" s="2">
        <v>4647</v>
      </c>
      <c r="F68" s="2">
        <v>3848</v>
      </c>
      <c r="G68" s="2">
        <v>3814</v>
      </c>
      <c r="H68" s="2">
        <v>34</v>
      </c>
      <c r="I68" s="2">
        <v>0</v>
      </c>
      <c r="J68" s="2">
        <v>0</v>
      </c>
      <c r="K68" s="2">
        <v>5</v>
      </c>
      <c r="L68" s="2">
        <v>0</v>
      </c>
      <c r="M68" s="2">
        <v>0</v>
      </c>
    </row>
    <row r="69" spans="1:13" x14ac:dyDescent="0.4">
      <c r="A69" s="2" t="str">
        <f>"102006"</f>
        <v>102006</v>
      </c>
      <c r="B69" s="2" t="s">
        <v>88</v>
      </c>
      <c r="C69" s="2" t="s">
        <v>83</v>
      </c>
      <c r="D69" s="2" t="s">
        <v>16</v>
      </c>
      <c r="E69" s="2">
        <v>6990</v>
      </c>
      <c r="F69" s="2">
        <v>5707</v>
      </c>
      <c r="G69" s="2">
        <v>5548</v>
      </c>
      <c r="H69" s="2">
        <v>159</v>
      </c>
      <c r="I69" s="2">
        <v>3</v>
      </c>
      <c r="J69" s="2">
        <v>0</v>
      </c>
      <c r="K69" s="2">
        <v>11</v>
      </c>
      <c r="L69" s="2">
        <v>0</v>
      </c>
      <c r="M69" s="2">
        <v>0</v>
      </c>
    </row>
    <row r="70" spans="1:13" x14ac:dyDescent="0.4">
      <c r="A70" s="2" t="str">
        <f>"102007"</f>
        <v>102007</v>
      </c>
      <c r="B70" s="2" t="s">
        <v>89</v>
      </c>
      <c r="C70" s="2" t="s">
        <v>83</v>
      </c>
      <c r="D70" s="2" t="s">
        <v>16</v>
      </c>
      <c r="E70" s="2">
        <v>5162</v>
      </c>
      <c r="F70" s="2">
        <v>4185</v>
      </c>
      <c r="G70" s="2">
        <v>3962</v>
      </c>
      <c r="H70" s="2">
        <v>223</v>
      </c>
      <c r="I70" s="2">
        <v>0</v>
      </c>
      <c r="J70" s="2">
        <v>0</v>
      </c>
      <c r="K70" s="2">
        <v>2</v>
      </c>
      <c r="L70" s="2">
        <v>0</v>
      </c>
      <c r="M70" s="2">
        <v>0</v>
      </c>
    </row>
    <row r="71" spans="1:13" x14ac:dyDescent="0.4">
      <c r="A71" s="2" t="str">
        <f>"102008"</f>
        <v>102008</v>
      </c>
      <c r="B71" s="2" t="s">
        <v>90</v>
      </c>
      <c r="C71" s="2" t="s">
        <v>83</v>
      </c>
      <c r="D71" s="2" t="s">
        <v>16</v>
      </c>
      <c r="E71" s="2">
        <v>12574</v>
      </c>
      <c r="F71" s="2">
        <v>10170</v>
      </c>
      <c r="G71" s="2">
        <v>9900</v>
      </c>
      <c r="H71" s="2">
        <v>270</v>
      </c>
      <c r="I71" s="2">
        <v>0</v>
      </c>
      <c r="J71" s="2">
        <v>0</v>
      </c>
      <c r="K71" s="2">
        <v>19</v>
      </c>
      <c r="L71" s="2">
        <v>0</v>
      </c>
      <c r="M71" s="2">
        <v>0</v>
      </c>
    </row>
    <row r="72" spans="1:13" x14ac:dyDescent="0.4">
      <c r="A72" s="2" t="str">
        <f>"102009"</f>
        <v>102009</v>
      </c>
      <c r="B72" s="2" t="s">
        <v>91</v>
      </c>
      <c r="C72" s="2" t="s">
        <v>83</v>
      </c>
      <c r="D72" s="2" t="s">
        <v>16</v>
      </c>
      <c r="E72" s="2">
        <v>14912</v>
      </c>
      <c r="F72" s="2">
        <v>12145</v>
      </c>
      <c r="G72" s="2">
        <v>11540</v>
      </c>
      <c r="H72" s="2">
        <v>605</v>
      </c>
      <c r="I72" s="2">
        <v>1</v>
      </c>
      <c r="J72" s="2">
        <v>0</v>
      </c>
      <c r="K72" s="2">
        <v>14</v>
      </c>
      <c r="L72" s="2">
        <v>0</v>
      </c>
      <c r="M72" s="2">
        <v>0</v>
      </c>
    </row>
    <row r="73" spans="1:13" x14ac:dyDescent="0.4">
      <c r="A73" s="4" t="s">
        <v>92</v>
      </c>
      <c r="B73" s="4"/>
      <c r="C73" s="4"/>
      <c r="D73" s="4"/>
      <c r="E73" s="4">
        <v>29514</v>
      </c>
      <c r="F73" s="4">
        <v>24028</v>
      </c>
      <c r="G73" s="4">
        <v>23715</v>
      </c>
      <c r="H73" s="4">
        <v>313</v>
      </c>
      <c r="I73" s="4">
        <v>0</v>
      </c>
      <c r="J73" s="4">
        <v>0</v>
      </c>
      <c r="K73" s="4">
        <v>61</v>
      </c>
      <c r="L73" s="4">
        <v>0</v>
      </c>
      <c r="M73" s="4">
        <v>0</v>
      </c>
    </row>
    <row r="74" spans="1:13" x14ac:dyDescent="0.4">
      <c r="A74" s="2" t="str">
        <f>"102101"</f>
        <v>102101</v>
      </c>
      <c r="B74" s="2" t="s">
        <v>93</v>
      </c>
      <c r="C74" s="2" t="s">
        <v>94</v>
      </c>
      <c r="D74" s="2" t="s">
        <v>16</v>
      </c>
      <c r="E74" s="2">
        <v>11567</v>
      </c>
      <c r="F74" s="2">
        <v>9473</v>
      </c>
      <c r="G74" s="2">
        <v>9413</v>
      </c>
      <c r="H74" s="2">
        <v>60</v>
      </c>
      <c r="I74" s="2">
        <v>0</v>
      </c>
      <c r="J74" s="2">
        <v>0</v>
      </c>
      <c r="K74" s="2">
        <v>18</v>
      </c>
      <c r="L74" s="2">
        <v>0</v>
      </c>
      <c r="M74" s="2">
        <v>0</v>
      </c>
    </row>
    <row r="75" spans="1:13" x14ac:dyDescent="0.4">
      <c r="A75" s="2" t="str">
        <f>"102102"</f>
        <v>102102</v>
      </c>
      <c r="B75" s="2" t="s">
        <v>95</v>
      </c>
      <c r="C75" s="2" t="s">
        <v>94</v>
      </c>
      <c r="D75" s="2" t="s">
        <v>16</v>
      </c>
      <c r="E75" s="2">
        <v>5798</v>
      </c>
      <c r="F75" s="2">
        <v>4658</v>
      </c>
      <c r="G75" s="2">
        <v>4536</v>
      </c>
      <c r="H75" s="2">
        <v>122</v>
      </c>
      <c r="I75" s="2">
        <v>0</v>
      </c>
      <c r="J75" s="2">
        <v>0</v>
      </c>
      <c r="K75" s="2">
        <v>2</v>
      </c>
      <c r="L75" s="2">
        <v>0</v>
      </c>
      <c r="M75" s="2">
        <v>0</v>
      </c>
    </row>
    <row r="76" spans="1:13" x14ac:dyDescent="0.4">
      <c r="A76" s="2" t="str">
        <f>"102103"</f>
        <v>102103</v>
      </c>
      <c r="B76" s="2" t="s">
        <v>96</v>
      </c>
      <c r="C76" s="2" t="s">
        <v>94</v>
      </c>
      <c r="D76" s="2" t="s">
        <v>16</v>
      </c>
      <c r="E76" s="2">
        <v>4345</v>
      </c>
      <c r="F76" s="2">
        <v>3590</v>
      </c>
      <c r="G76" s="2">
        <v>3506</v>
      </c>
      <c r="H76" s="2">
        <v>84</v>
      </c>
      <c r="I76" s="2">
        <v>0</v>
      </c>
      <c r="J76" s="2">
        <v>0</v>
      </c>
      <c r="K76" s="2">
        <v>5</v>
      </c>
      <c r="L76" s="2">
        <v>0</v>
      </c>
      <c r="M76" s="2">
        <v>0</v>
      </c>
    </row>
    <row r="77" spans="1:13" x14ac:dyDescent="0.4">
      <c r="A77" s="2" t="str">
        <f>"102104"</f>
        <v>102104</v>
      </c>
      <c r="B77" s="2" t="s">
        <v>97</v>
      </c>
      <c r="C77" s="2" t="s">
        <v>94</v>
      </c>
      <c r="D77" s="2" t="s">
        <v>16</v>
      </c>
      <c r="E77" s="2">
        <v>3239</v>
      </c>
      <c r="F77" s="2">
        <v>2630</v>
      </c>
      <c r="G77" s="2">
        <v>2604</v>
      </c>
      <c r="H77" s="2">
        <v>26</v>
      </c>
      <c r="I77" s="2">
        <v>0</v>
      </c>
      <c r="J77" s="2">
        <v>0</v>
      </c>
      <c r="K77" s="2">
        <v>33</v>
      </c>
      <c r="L77" s="2">
        <v>0</v>
      </c>
      <c r="M77" s="2">
        <v>0</v>
      </c>
    </row>
    <row r="78" spans="1:13" x14ac:dyDescent="0.4">
      <c r="A78" s="2" t="str">
        <f>"102105"</f>
        <v>102105</v>
      </c>
      <c r="B78" s="2" t="s">
        <v>98</v>
      </c>
      <c r="C78" s="2" t="s">
        <v>94</v>
      </c>
      <c r="D78" s="2" t="s">
        <v>16</v>
      </c>
      <c r="E78" s="2">
        <v>4565</v>
      </c>
      <c r="F78" s="2">
        <v>3677</v>
      </c>
      <c r="G78" s="2">
        <v>3656</v>
      </c>
      <c r="H78" s="2">
        <v>21</v>
      </c>
      <c r="I78" s="2">
        <v>0</v>
      </c>
      <c r="J78" s="2">
        <v>0</v>
      </c>
      <c r="K78" s="2">
        <v>3</v>
      </c>
      <c r="L78" s="2">
        <v>0</v>
      </c>
      <c r="M78" s="2">
        <v>0</v>
      </c>
    </row>
    <row r="79" spans="1:13" x14ac:dyDescent="0.4">
      <c r="A79" s="4" t="s">
        <v>99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4">
      <c r="A80" s="3" t="str">
        <f>"106101"</f>
        <v>106101</v>
      </c>
      <c r="B80" s="3" t="s">
        <v>100</v>
      </c>
      <c r="C80" s="3" t="s">
        <v>16</v>
      </c>
      <c r="D80" s="3" t="s">
        <v>16</v>
      </c>
      <c r="E80" s="3">
        <v>580287</v>
      </c>
      <c r="F80" s="3">
        <v>489518</v>
      </c>
      <c r="G80" s="3">
        <v>482748</v>
      </c>
      <c r="H80" s="3">
        <v>6770</v>
      </c>
      <c r="I80" s="3">
        <v>34</v>
      </c>
      <c r="J80" s="3">
        <v>1</v>
      </c>
      <c r="K80" s="3">
        <v>1323</v>
      </c>
      <c r="L80" s="3">
        <v>0</v>
      </c>
      <c r="M80" s="3">
        <v>0</v>
      </c>
    </row>
    <row r="81" spans="1:13" x14ac:dyDescent="0.4">
      <c r="A81" s="3" t="s">
        <v>101</v>
      </c>
      <c r="B81" s="3"/>
      <c r="C81" s="3"/>
      <c r="D81" s="3"/>
      <c r="E81" s="3">
        <f>SUM(E80,E73,E63,E56,E48,E41,E30,E21,E15,E3)</f>
        <v>1247381</v>
      </c>
      <c r="F81" s="3">
        <f t="shared" ref="F81:M81" si="0">SUM(F80,F73,F63,F56,F48,F41,F30,F21,F15,F3)</f>
        <v>1037499</v>
      </c>
      <c r="G81" s="3">
        <f t="shared" si="0"/>
        <v>1023071</v>
      </c>
      <c r="H81" s="3">
        <f t="shared" si="0"/>
        <v>14428</v>
      </c>
      <c r="I81" s="3">
        <f t="shared" si="0"/>
        <v>55</v>
      </c>
      <c r="J81" s="3">
        <f t="shared" si="0"/>
        <v>1</v>
      </c>
      <c r="K81" s="3">
        <f t="shared" si="0"/>
        <v>2822</v>
      </c>
      <c r="L81" s="3">
        <f t="shared" si="0"/>
        <v>0</v>
      </c>
      <c r="M81" s="3">
        <f t="shared" si="0"/>
        <v>0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Kozieł</dc:creator>
  <cp:lastModifiedBy>Wojciech Koziel</cp:lastModifiedBy>
  <cp:lastPrinted>2024-01-31T11:19:09Z</cp:lastPrinted>
  <dcterms:created xsi:type="dcterms:W3CDTF">2023-10-19T11:28:01Z</dcterms:created>
  <dcterms:modified xsi:type="dcterms:W3CDTF">2024-04-15T09:40:37Z</dcterms:modified>
</cp:coreProperties>
</file>